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15" windowHeight="5595" activeTab="3"/>
  </bookViews>
  <sheets>
    <sheet name="P&amp;L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<sst xmlns="http://schemas.openxmlformats.org/spreadsheetml/2006/main" count="143" uniqueCount="121">
  <si>
    <t>INDIVIDUAL PERIOD</t>
  </si>
  <si>
    <t>CUMULATIVE PERIOD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</si>
  <si>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</si>
  <si>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</si>
  <si>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</si>
  <si>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</si>
  <si>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</si>
  <si>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</si>
  <si>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</si>
  <si>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</si>
  <si>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</si>
  <si>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</si>
  <si>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</si>
  <si>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Profit from Operations</t>
  </si>
  <si>
    <t>Administration costs</t>
  </si>
  <si>
    <t>Finance costs</t>
  </si>
  <si>
    <t>Profit before tax</t>
  </si>
  <si>
    <t>Taxation</t>
  </si>
  <si>
    <t>Profit after tax</t>
  </si>
  <si>
    <t>Net profit for the period</t>
  </si>
  <si>
    <t>(Audited)</t>
  </si>
  <si>
    <t>As At End of</t>
  </si>
  <si>
    <t>As At Preceding</t>
  </si>
  <si>
    <t>Current Quarter</t>
  </si>
  <si>
    <t>Financial Year Ended</t>
  </si>
  <si>
    <t>31-12-2002</t>
  </si>
  <si>
    <t>PROPERTY, PLANT AND EQUIPMENT</t>
  </si>
  <si>
    <t>OTHER INVESTMENT</t>
  </si>
  <si>
    <t>GOODWILL ON CONSOLIDATION</t>
  </si>
  <si>
    <t xml:space="preserve">CURRENT ASSETS                          </t>
  </si>
  <si>
    <t xml:space="preserve">      FIXED DEPOSITS WITH LICENSED BANKS   </t>
  </si>
  <si>
    <t xml:space="preserve">      CASH AND BANK BALANCES                  </t>
  </si>
  <si>
    <t xml:space="preserve">CURRENT LIABILITIES                     </t>
  </si>
  <si>
    <t xml:space="preserve">      HIRE PURCHASE CREDITORS                 </t>
  </si>
  <si>
    <t xml:space="preserve">      PROVISION FOR TAXATION                  </t>
  </si>
  <si>
    <t xml:space="preserve">CAPITAL AND RESERVES                            </t>
  </si>
  <si>
    <t xml:space="preserve">SHARE CAPITAL                           </t>
  </si>
  <si>
    <t xml:space="preserve">RESERVES              </t>
  </si>
  <si>
    <t xml:space="preserve">SHAREHOLDERS' EQUITY                 </t>
  </si>
  <si>
    <t xml:space="preserve">MINORITY INTEREST                      </t>
  </si>
  <si>
    <t xml:space="preserve">      ICULS                         </t>
  </si>
  <si>
    <t xml:space="preserve">      RCULS                         </t>
  </si>
  <si>
    <t xml:space="preserve">CUMULATIVE </t>
  </si>
  <si>
    <t>CURRENT YEAR</t>
  </si>
  <si>
    <t>CASH FLOWS FROM OPERATING ACTIVITIES</t>
  </si>
  <si>
    <t>Profit before taxation</t>
  </si>
  <si>
    <t>Adjustments for :-</t>
  </si>
  <si>
    <t xml:space="preserve">   Amortisation of goodwill</t>
  </si>
  <si>
    <t xml:space="preserve">   Depreciation</t>
  </si>
  <si>
    <t xml:space="preserve">   Interest expenses</t>
  </si>
  <si>
    <t xml:space="preserve">   Interest income</t>
  </si>
  <si>
    <t xml:space="preserve">   Pre-acquisition profit</t>
  </si>
  <si>
    <t>Operating profit before working capital changes</t>
  </si>
  <si>
    <t>Changes in working capital</t>
  </si>
  <si>
    <t xml:space="preserve">   Net change in current assets</t>
  </si>
  <si>
    <t xml:space="preserve">   Net change in current liabilities</t>
  </si>
  <si>
    <t>Cash generated from operations</t>
  </si>
  <si>
    <t xml:space="preserve">   Income tax paid</t>
  </si>
  <si>
    <t>Net cash generated from operating activities</t>
  </si>
  <si>
    <t>CASH FLOWS FROM INVESTING ACTIVITIES</t>
  </si>
  <si>
    <t xml:space="preserve">   Acquisition of subsidiary, net of cash acquired</t>
  </si>
  <si>
    <t xml:space="preserve">   Interest received</t>
  </si>
  <si>
    <t xml:space="preserve">   Purchase of property, plant and equipment</t>
  </si>
  <si>
    <t>CASH FLOWS FROM FINANCING ACTIVITIES</t>
  </si>
  <si>
    <t xml:space="preserve">   Fixed deposits with licensed banks</t>
  </si>
  <si>
    <t xml:space="preserve">   Interest paid</t>
  </si>
  <si>
    <t xml:space="preserve">   Proceeds from fixed deposits released</t>
  </si>
  <si>
    <t xml:space="preserve">   Repayment to hire purchase creditors</t>
  </si>
  <si>
    <t>Net increase in cash and cash equivalents</t>
  </si>
  <si>
    <t>Cash and cash equivalents brought forward</t>
  </si>
  <si>
    <t>Cash and cash equivalents carried forward</t>
  </si>
  <si>
    <t xml:space="preserve">CONDENSED CONSOLIDATED CASH FLOW STATEMENT </t>
  </si>
  <si>
    <t xml:space="preserve">SHARE </t>
  </si>
  <si>
    <t>CAPITAL</t>
  </si>
  <si>
    <t>RESERVE</t>
  </si>
  <si>
    <t xml:space="preserve">RETAINED </t>
  </si>
  <si>
    <t>PROFITS</t>
  </si>
  <si>
    <t>NON-DISTRIBUTABLE</t>
  </si>
  <si>
    <t>DISTRIBUTABLE</t>
  </si>
  <si>
    <t>TOTAL</t>
  </si>
  <si>
    <t>At 1 January 2003</t>
  </si>
  <si>
    <t>Profit for the period</t>
  </si>
  <si>
    <t>CONDENSED CONSOLIDATED STATEMENT OF CHANGES IN EQUITY</t>
  </si>
  <si>
    <t>NOTE:</t>
  </si>
  <si>
    <t xml:space="preserve">          Cash and bank balances                   </t>
  </si>
  <si>
    <t xml:space="preserve">          Fixed deposit with licensed banks</t>
  </si>
  <si>
    <t>Issue of new shares</t>
  </si>
  <si>
    <t xml:space="preserve">          Cash and cash equivalents </t>
  </si>
  <si>
    <t>CREST BUILDER HOLDINGS BERHAD</t>
  </si>
  <si>
    <t xml:space="preserve">      SHORT TERM BORROWINGS               </t>
  </si>
  <si>
    <t xml:space="preserve">      TRADE AND OTHER PAYABLES                         </t>
  </si>
  <si>
    <t xml:space="preserve">      TRADE AND OTHER RECEIVABLES                            </t>
  </si>
  <si>
    <t>Net tangible assets per share (sen)</t>
  </si>
  <si>
    <t xml:space="preserve">NET CURRENT ASSETS / (LIABILITIES)                      </t>
  </si>
  <si>
    <t>Amortisation of Goodwill</t>
  </si>
  <si>
    <t xml:space="preserve">   Corporate expenses</t>
  </si>
  <si>
    <t>Issue of warrants</t>
  </si>
  <si>
    <t>Corporate expenses</t>
  </si>
  <si>
    <t xml:space="preserve">   Proceeds from issuance of warrants</t>
  </si>
  <si>
    <t>Net cash generated from investing activities</t>
  </si>
  <si>
    <t xml:space="preserve">LONG TERM AND DEFERRED LIABILITIES                   </t>
  </si>
  <si>
    <t>Net cash generated from financing activities</t>
  </si>
  <si>
    <t xml:space="preserve">   Property, plant and equipment written off</t>
  </si>
  <si>
    <t>CONDENSED CONSOLIDATED INCOME STATEMENT</t>
  </si>
  <si>
    <t>CONDENSED CONSOLIDATED BALANCE SHEET</t>
  </si>
  <si>
    <t xml:space="preserve">           : Fixed deposits pledged</t>
  </si>
  <si>
    <t>INTANGIBLE ASSETS</t>
  </si>
  <si>
    <t>FOR THE PERIOD ENDED 30 SEPTEMBER 2003</t>
  </si>
  <si>
    <t>AS AT 30 SEPTEMBER 2003</t>
  </si>
  <si>
    <t xml:space="preserve">      DIVIDEND PAYABLE                  </t>
  </si>
  <si>
    <t>Dividend</t>
  </si>
  <si>
    <t>TO DATE 30/9/03</t>
  </si>
  <si>
    <t>30-09-2003</t>
  </si>
  <si>
    <t>30-09-2002</t>
  </si>
  <si>
    <t>At 30 September 2003</t>
  </si>
  <si>
    <t>Pre-acquisition Loss/(Profit)</t>
  </si>
  <si>
    <t xml:space="preserve">      DEFERRED LIABILITIES                        </t>
  </si>
  <si>
    <t xml:space="preserve">   Payment for restructuring scheme</t>
  </si>
  <si>
    <t>Earnings Per Share (sen) - Basic</t>
  </si>
  <si>
    <t xml:space="preserve">                                          - Diluted</t>
  </si>
  <si>
    <t xml:space="preserve">  LESS: Bank Overdraft (included within short term borrowings in Note B9 )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</si>
</sst>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Alignment="1">
      <alignment horizontal="left"/>
    </xf>
    <xf numFmtId="0" fontId="4" fillId="0" borderId="0" xfId="0" applyFont="1" applyAlignment="1">
      <alignment/>
    </xf>
    <xf numFmtId="164" fontId="0" fillId="0" borderId="1" xfId="15" applyNumberFormat="1" applyBorder="1" applyAlignment="1">
      <alignment horizontal="left"/>
    </xf>
    <xf numFmtId="0" fontId="5" fillId="0" borderId="0" xfId="0" applyFont="1" applyAlignment="1">
      <alignment/>
    </xf>
    <xf numFmtId="164" fontId="0" fillId="0" borderId="3" xfId="15" applyNumberFormat="1" applyBorder="1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3" xfId="15" applyNumberForma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43" fontId="0" fillId="0" borderId="1" xfId="15" applyNumberFormat="1" applyBorder="1" applyAlignment="1">
      <alignment horizontal="left"/>
    </xf>
    <xf numFmtId="165" fontId="0" fillId="0" borderId="3" xfId="15" applyNumberFormat="1" applyBorder="1" applyAlignment="1">
      <alignment/>
    </xf>
    <xf numFmtId="165" fontId="0" fillId="0" borderId="1" xfId="15" applyNumberFormat="1" applyBorder="1" applyAlignment="1">
      <alignment/>
    </xf>
    <xf numFmtId="0" fontId="7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5" xfId="15" applyNumberFormat="1" applyBorder="1" applyAlignment="1">
      <alignment horizontal="left"/>
    </xf>
    <xf numFmtId="164" fontId="0" fillId="0" borderId="6" xfId="15" applyNumberFormat="1" applyBorder="1" applyAlignment="1">
      <alignment horizontal="left"/>
    </xf>
    <xf numFmtId="164" fontId="0" fillId="0" borderId="7" xfId="15" applyNumberFormat="1" applyBorder="1" applyAlignment="1">
      <alignment horizontal="left"/>
    </xf>
    <xf numFmtId="164" fontId="0" fillId="0" borderId="8" xfId="15" applyNumberFormat="1" applyBorder="1" applyAlignment="1">
      <alignment horizontal="left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1" fontId="0" fillId="0" borderId="7" xfId="15" applyNumberFormat="1" applyBorder="1" applyAlignment="1">
      <alignment/>
    </xf>
    <xf numFmtId="41" fontId="0" fillId="0" borderId="6" xfId="15" applyNumberFormat="1" applyBorder="1" applyAlignment="1">
      <alignment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5">
      <selection activeCell="A42" sqref="A42"/>
    </sheetView>
  </sheetViews>
  <sheetFormatPr defaultColWidth="9.140625" defaultRowHeight="12.75"/>
  <cols>
    <col min="1" max="1" width="29.140625" style="0" customWidth="1"/>
    <col min="2" max="2" width="12.8515625" style="3" customWidth="1"/>
    <col min="3" max="3" width="1.7109375" style="3" customWidth="1"/>
    <col min="4" max="4" width="15.7109375" style="3" customWidth="1"/>
    <col min="5" max="5" width="1.7109375" style="3" customWidth="1"/>
    <col min="6" max="6" width="13.28125" style="3" customWidth="1"/>
    <col min="7" max="7" width="1.7109375" style="3" customWidth="1"/>
    <col min="8" max="8" width="16.421875" style="3" customWidth="1"/>
  </cols>
  <sheetData>
    <row r="1" spans="1:9" ht="15.75">
      <c r="A1" s="40" t="s">
        <v>88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103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0" t="s">
        <v>107</v>
      </c>
      <c r="B3" s="40"/>
      <c r="C3" s="40"/>
      <c r="D3" s="40"/>
      <c r="E3" s="40"/>
      <c r="F3" s="40"/>
      <c r="G3" s="40"/>
      <c r="H3" s="40"/>
      <c r="I3" s="40"/>
    </row>
    <row r="6" spans="2:8" ht="12.75">
      <c r="B6" s="39" t="s">
        <v>0</v>
      </c>
      <c r="C6" s="39"/>
      <c r="D6" s="39"/>
      <c r="F6" s="39" t="s">
        <v>1</v>
      </c>
      <c r="G6" s="39"/>
      <c r="H6" s="39"/>
    </row>
    <row r="7" spans="4:8" ht="12.75">
      <c r="D7" s="2" t="s">
        <v>2</v>
      </c>
      <c r="H7" s="2" t="s">
        <v>2</v>
      </c>
    </row>
    <row r="8" spans="2:8" ht="12.75">
      <c r="B8" s="2" t="s">
        <v>3</v>
      </c>
      <c r="D8" s="2" t="s">
        <v>4</v>
      </c>
      <c r="F8" s="2" t="s">
        <v>3</v>
      </c>
      <c r="H8" s="2" t="s">
        <v>4</v>
      </c>
    </row>
    <row r="9" spans="2:8" ht="12.75">
      <c r="B9" s="2" t="s">
        <v>5</v>
      </c>
      <c r="D9" s="2" t="s">
        <v>5</v>
      </c>
      <c r="F9" s="2" t="s">
        <v>6</v>
      </c>
      <c r="H9" s="2" t="s">
        <v>7</v>
      </c>
    </row>
    <row r="10" spans="2:8" ht="12.75">
      <c r="B10" s="2" t="s">
        <v>112</v>
      </c>
      <c r="D10" s="2" t="s">
        <v>113</v>
      </c>
      <c r="F10" s="2" t="str">
        <f>+B10</f>
        <v>30-09-2003</v>
      </c>
      <c r="H10" s="2" t="str">
        <f>+D10</f>
        <v>30-09-2002</v>
      </c>
    </row>
    <row r="11" spans="2:8" ht="12.75">
      <c r="B11" s="2" t="s">
        <v>8</v>
      </c>
      <c r="D11" s="2" t="s">
        <v>8</v>
      </c>
      <c r="F11" s="2" t="s">
        <v>8</v>
      </c>
      <c r="H11" s="2" t="s">
        <v>8</v>
      </c>
    </row>
    <row r="13" spans="1:8" ht="12.75">
      <c r="A13" t="s">
        <v>9</v>
      </c>
      <c r="B13" s="3">
        <v>50636</v>
      </c>
      <c r="D13" s="3">
        <v>0</v>
      </c>
      <c r="F13" s="3">
        <f>32723+59662+50636</f>
        <v>143021</v>
      </c>
      <c r="H13" s="3">
        <v>0</v>
      </c>
    </row>
    <row r="15" spans="1:8" ht="13.5" thickBot="1">
      <c r="A15" t="s">
        <v>10</v>
      </c>
      <c r="B15" s="4">
        <v>-41122</v>
      </c>
      <c r="D15" s="4">
        <v>0</v>
      </c>
      <c r="F15" s="4">
        <f>-25748-49302-41122</f>
        <v>-116172</v>
      </c>
      <c r="H15" s="4">
        <v>0</v>
      </c>
    </row>
    <row r="17" spans="1:8" ht="12.75">
      <c r="A17" t="s">
        <v>11</v>
      </c>
      <c r="B17" s="3">
        <f>SUM(B13:B16)</f>
        <v>9514</v>
      </c>
      <c r="D17" s="3">
        <f>SUM(D13:D16)</f>
        <v>0</v>
      </c>
      <c r="F17" s="3">
        <f>SUM(F13:F16)</f>
        <v>26849</v>
      </c>
      <c r="H17" s="3">
        <f>SUM(H13:H16)</f>
        <v>0</v>
      </c>
    </row>
    <row r="19" spans="1:8" ht="13.5" thickBot="1">
      <c r="A19" t="s">
        <v>12</v>
      </c>
      <c r="B19" s="4">
        <v>111</v>
      </c>
      <c r="D19" s="4">
        <v>0</v>
      </c>
      <c r="F19" s="4">
        <f>242+207+111</f>
        <v>560</v>
      </c>
      <c r="H19" s="4">
        <v>0</v>
      </c>
    </row>
    <row r="20" spans="2:8" ht="12.75">
      <c r="B20" s="3">
        <f>SUM(B17:B19)</f>
        <v>9625</v>
      </c>
      <c r="D20" s="3">
        <f>SUM(D17:D19)</f>
        <v>0</v>
      </c>
      <c r="F20" s="3">
        <f>SUM(F17:F19)</f>
        <v>27409</v>
      </c>
      <c r="H20" s="3">
        <f>SUM(H17:H19)</f>
        <v>0</v>
      </c>
    </row>
    <row r="22" spans="1:8" ht="12.75">
      <c r="A22" t="s">
        <v>14</v>
      </c>
      <c r="B22" s="3">
        <v>-1897</v>
      </c>
      <c r="D22" s="3">
        <v>0</v>
      </c>
      <c r="F22" s="3">
        <f>-1610-2157-1897</f>
        <v>-5664</v>
      </c>
      <c r="H22" s="3">
        <v>0</v>
      </c>
    </row>
    <row r="23" spans="1:8" ht="13.5" thickBot="1">
      <c r="A23" t="s">
        <v>94</v>
      </c>
      <c r="B23" s="4">
        <v>-764</v>
      </c>
      <c r="D23" s="4">
        <v>0</v>
      </c>
      <c r="F23" s="4">
        <f>-1521-764</f>
        <v>-2285</v>
      </c>
      <c r="H23" s="4">
        <v>0</v>
      </c>
    </row>
    <row r="25" spans="1:8" ht="12.75">
      <c r="A25" t="s">
        <v>13</v>
      </c>
      <c r="B25" s="3">
        <f>SUM(B20:B24)</f>
        <v>6964</v>
      </c>
      <c r="D25" s="3">
        <f>SUM(D20:D23)</f>
        <v>0</v>
      </c>
      <c r="F25" s="3">
        <f>SUM(F20:F23)</f>
        <v>19460</v>
      </c>
      <c r="H25" s="3">
        <f>SUM(H20:H23)</f>
        <v>0</v>
      </c>
    </row>
    <row r="27" spans="1:8" ht="13.5" thickBot="1">
      <c r="A27" t="s">
        <v>15</v>
      </c>
      <c r="B27" s="4">
        <v>-436</v>
      </c>
      <c r="D27" s="4">
        <v>0</v>
      </c>
      <c r="F27" s="4">
        <f>-113-117-436</f>
        <v>-666</v>
      </c>
      <c r="H27" s="4">
        <v>0</v>
      </c>
    </row>
    <row r="29" spans="1:8" ht="12.75">
      <c r="A29" t="s">
        <v>16</v>
      </c>
      <c r="B29" s="3">
        <f>SUM(B25:B27)</f>
        <v>6528</v>
      </c>
      <c r="D29" s="3">
        <f>SUM(D25:D27)</f>
        <v>0</v>
      </c>
      <c r="F29" s="3">
        <f>SUM(F25:F27)</f>
        <v>18794</v>
      </c>
      <c r="H29" s="3">
        <f>SUM(H25:H27)</f>
        <v>0</v>
      </c>
    </row>
    <row r="31" spans="1:8" ht="13.5" thickBot="1">
      <c r="A31" t="s">
        <v>17</v>
      </c>
      <c r="B31" s="4">
        <v>-2232</v>
      </c>
      <c r="D31" s="4">
        <v>0</v>
      </c>
      <c r="F31" s="4">
        <f>-1524-2688-2232</f>
        <v>-6444</v>
      </c>
      <c r="H31" s="4">
        <v>0</v>
      </c>
    </row>
    <row r="33" spans="1:8" ht="12.75">
      <c r="A33" t="s">
        <v>18</v>
      </c>
      <c r="B33" s="3">
        <f>SUM(B29:B32)</f>
        <v>4296</v>
      </c>
      <c r="D33" s="3">
        <f>SUM(D29:D32)</f>
        <v>0</v>
      </c>
      <c r="F33" s="3">
        <f>SUM(F29:F32)</f>
        <v>12350</v>
      </c>
      <c r="H33" s="3">
        <f>SUM(H29:H32)</f>
        <v>0</v>
      </c>
    </row>
    <row r="35" spans="1:8" ht="13.5" thickBot="1">
      <c r="A35" t="s">
        <v>115</v>
      </c>
      <c r="B35" s="4">
        <v>51</v>
      </c>
      <c r="D35" s="4">
        <v>0</v>
      </c>
      <c r="F35" s="4">
        <f>-2064+51</f>
        <v>-2013</v>
      </c>
      <c r="H35" s="4">
        <v>0</v>
      </c>
    </row>
    <row r="37" spans="1:8" ht="13.5" thickBot="1">
      <c r="A37" t="s">
        <v>19</v>
      </c>
      <c r="B37" s="5">
        <f>SUM(B33:B36)</f>
        <v>4347</v>
      </c>
      <c r="D37" s="5">
        <f>SUM(D33:D36)</f>
        <v>0</v>
      </c>
      <c r="F37" s="5">
        <f>SUM(F33:F36)</f>
        <v>10337</v>
      </c>
      <c r="H37" s="5">
        <f>SUM(H33:H36)</f>
        <v>0</v>
      </c>
    </row>
    <row r="38" ht="13.5" thickTop="1"/>
    <row r="40" spans="1:8" ht="13.5" thickBot="1">
      <c r="A40" t="s">
        <v>118</v>
      </c>
      <c r="B40" s="24">
        <v>4.6</v>
      </c>
      <c r="D40" s="4">
        <v>0</v>
      </c>
      <c r="F40" s="24">
        <v>13.6</v>
      </c>
      <c r="H40" s="4">
        <v>0</v>
      </c>
    </row>
    <row r="41" spans="1:8" ht="13.5" thickBot="1">
      <c r="A41" t="s">
        <v>119</v>
      </c>
      <c r="B41" s="23">
        <v>3.5</v>
      </c>
      <c r="D41" s="6">
        <v>0</v>
      </c>
      <c r="F41" s="23">
        <v>10.6</v>
      </c>
      <c r="H41" s="6">
        <v>0</v>
      </c>
    </row>
    <row r="44" ht="12.75">
      <c r="A44" s="25"/>
    </row>
    <row r="45" spans="1:8" ht="12.75">
      <c r="A45" s="25"/>
      <c r="B45" s="26"/>
      <c r="C45" s="26"/>
      <c r="D45" s="26"/>
      <c r="E45" s="26"/>
      <c r="F45" s="26"/>
      <c r="G45" s="26"/>
      <c r="H45" s="26"/>
    </row>
    <row r="46" spans="1:8" ht="12.75">
      <c r="A46" s="25"/>
      <c r="B46" s="26"/>
      <c r="C46" s="26"/>
      <c r="D46" s="26"/>
      <c r="E46" s="26"/>
      <c r="F46" s="26"/>
      <c r="G46" s="26"/>
      <c r="H46" s="26"/>
    </row>
    <row r="47" spans="1:8" ht="12.75">
      <c r="A47" s="25"/>
      <c r="B47" s="26"/>
      <c r="C47" s="26"/>
      <c r="D47" s="26"/>
      <c r="E47" s="26"/>
      <c r="F47" s="26"/>
      <c r="G47" s="26"/>
      <c r="H47" s="26"/>
    </row>
    <row r="48" spans="1:8" ht="12.75">
      <c r="A48" s="25"/>
      <c r="B48" s="26"/>
      <c r="C48" s="26"/>
      <c r="D48" s="26"/>
      <c r="E48" s="26"/>
      <c r="F48" s="26"/>
      <c r="G48" s="26"/>
      <c r="H48" s="26"/>
    </row>
    <row r="49" spans="1:8" ht="12.75">
      <c r="A49" s="25"/>
      <c r="B49" s="26"/>
      <c r="C49" s="26"/>
      <c r="D49" s="26"/>
      <c r="E49" s="26"/>
      <c r="F49" s="26"/>
      <c r="G49" s="26"/>
      <c r="H49" s="26"/>
    </row>
    <row r="50" spans="1:8" ht="12.75">
      <c r="A50" s="25"/>
      <c r="B50" s="26"/>
      <c r="C50" s="26"/>
      <c r="D50" s="26"/>
      <c r="E50" s="26"/>
      <c r="F50" s="26"/>
      <c r="G50" s="26"/>
      <c r="H50" s="26"/>
    </row>
    <row r="51" spans="1:8" ht="12.75">
      <c r="A51" s="25"/>
      <c r="B51" s="26"/>
      <c r="C51" s="26"/>
      <c r="D51" s="26"/>
      <c r="E51" s="26"/>
      <c r="F51" s="26"/>
      <c r="G51" s="26"/>
      <c r="H51" s="26"/>
    </row>
  </sheetData>
  <mergeCells count="5">
    <mergeCell ref="B6:D6"/>
    <mergeCell ref="F6:H6"/>
    <mergeCell ref="A1:I1"/>
    <mergeCell ref="A2:I2"/>
    <mergeCell ref="A3:I3"/>
  </mergeCells>
  <printOptions/>
  <pageMargins left="0.75" right="0.43" top="1" bottom="1" header="0.5" footer="0.5"/>
  <pageSetup horizontalDpi="600" verticalDpi="600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4">
      <selection activeCell="A49" sqref="A49"/>
    </sheetView>
  </sheetViews>
  <sheetFormatPr defaultColWidth="9.140625" defaultRowHeight="12.75"/>
  <cols>
    <col min="1" max="1" width="44.00390625" style="0" customWidth="1"/>
    <col min="2" max="2" width="16.57421875" style="7" customWidth="1"/>
    <col min="3" max="3" width="1.7109375" style="0" customWidth="1"/>
    <col min="4" max="4" width="22.8515625" style="3" customWidth="1"/>
  </cols>
  <sheetData>
    <row r="1" spans="1:5" ht="15.75">
      <c r="A1" s="40" t="s">
        <v>88</v>
      </c>
      <c r="B1" s="40"/>
      <c r="C1" s="40"/>
      <c r="D1" s="40"/>
      <c r="E1" s="40"/>
    </row>
    <row r="2" spans="1:5" ht="15.75">
      <c r="A2" s="40" t="s">
        <v>104</v>
      </c>
      <c r="B2" s="40"/>
      <c r="C2" s="40"/>
      <c r="D2" s="40"/>
      <c r="E2" s="40"/>
    </row>
    <row r="3" spans="1:5" ht="15.75">
      <c r="A3" s="40" t="s">
        <v>108</v>
      </c>
      <c r="B3" s="40"/>
      <c r="C3" s="40"/>
      <c r="D3" s="40"/>
      <c r="E3" s="40"/>
    </row>
    <row r="5" ht="12.75">
      <c r="D5" s="2" t="s">
        <v>20</v>
      </c>
    </row>
    <row r="6" spans="2:4" ht="12.75">
      <c r="B6" s="2" t="s">
        <v>21</v>
      </c>
      <c r="D6" s="2" t="s">
        <v>22</v>
      </c>
    </row>
    <row r="7" spans="2:4" ht="12.75">
      <c r="B7" s="2" t="s">
        <v>23</v>
      </c>
      <c r="D7" s="2" t="s">
        <v>24</v>
      </c>
    </row>
    <row r="8" spans="2:4" ht="12.75">
      <c r="B8" s="2" t="s">
        <v>112</v>
      </c>
      <c r="D8" s="2" t="s">
        <v>25</v>
      </c>
    </row>
    <row r="9" spans="2:4" ht="12.75">
      <c r="B9" s="2" t="s">
        <v>8</v>
      </c>
      <c r="D9" s="2" t="s">
        <v>8</v>
      </c>
    </row>
    <row r="11" spans="1:4" ht="12.75">
      <c r="A11" s="8" t="s">
        <v>26</v>
      </c>
      <c r="B11" s="7">
        <v>23910</v>
      </c>
      <c r="D11" s="3">
        <v>0</v>
      </c>
    </row>
    <row r="12" spans="1:4" ht="12.75">
      <c r="A12" s="8" t="s">
        <v>27</v>
      </c>
      <c r="B12" s="7">
        <v>270</v>
      </c>
      <c r="D12" s="3">
        <v>0</v>
      </c>
    </row>
    <row r="13" spans="1:4" ht="12.75">
      <c r="A13" s="8" t="s">
        <v>106</v>
      </c>
      <c r="B13" s="7">
        <v>0</v>
      </c>
      <c r="D13" s="3">
        <v>1753</v>
      </c>
    </row>
    <row r="14" spans="1:4" ht="13.5" thickBot="1">
      <c r="A14" s="8" t="s">
        <v>28</v>
      </c>
      <c r="B14" s="9">
        <v>73872</v>
      </c>
      <c r="D14" s="4">
        <v>0</v>
      </c>
    </row>
    <row r="15" spans="1:4" ht="12.75">
      <c r="A15" s="8"/>
      <c r="B15" s="7">
        <f>SUM(B11:B14)</f>
        <v>98052</v>
      </c>
      <c r="D15" s="3">
        <f>SUM(D11:D14)</f>
        <v>1753</v>
      </c>
    </row>
    <row r="16" ht="6" customHeight="1">
      <c r="A16" s="8"/>
    </row>
    <row r="17" ht="12.75">
      <c r="A17" s="10" t="s">
        <v>29</v>
      </c>
    </row>
    <row r="18" ht="6" customHeight="1" thickBot="1">
      <c r="A18" s="8"/>
    </row>
    <row r="19" spans="1:4" ht="12.75">
      <c r="A19" s="8" t="s">
        <v>91</v>
      </c>
      <c r="B19" s="27">
        <v>74410</v>
      </c>
      <c r="D19" s="31">
        <v>0</v>
      </c>
    </row>
    <row r="20" spans="1:4" ht="12.75">
      <c r="A20" s="8" t="s">
        <v>30</v>
      </c>
      <c r="B20" s="28">
        <v>16575</v>
      </c>
      <c r="D20" s="32">
        <v>0</v>
      </c>
    </row>
    <row r="21" spans="1:4" ht="13.5" thickBot="1">
      <c r="A21" s="8" t="s">
        <v>31</v>
      </c>
      <c r="B21" s="28">
        <v>3394</v>
      </c>
      <c r="D21" s="32">
        <v>10</v>
      </c>
    </row>
    <row r="22" spans="1:4" ht="13.5" thickBot="1">
      <c r="A22" s="8"/>
      <c r="B22" s="30">
        <f>SUM(B19:B21)</f>
        <v>94379</v>
      </c>
      <c r="D22" s="33">
        <f>SUM(D19:D21)</f>
        <v>10</v>
      </c>
    </row>
    <row r="23" spans="1:4" ht="12.75">
      <c r="A23" s="8"/>
      <c r="B23" s="28"/>
      <c r="D23" s="32"/>
    </row>
    <row r="24" spans="1:4" ht="12.75">
      <c r="A24" s="10" t="s">
        <v>32</v>
      </c>
      <c r="B24" s="28"/>
      <c r="D24" s="32"/>
    </row>
    <row r="25" spans="1:4" ht="6" customHeight="1">
      <c r="A25" s="8"/>
      <c r="B25" s="28"/>
      <c r="D25" s="32"/>
    </row>
    <row r="26" spans="1:4" ht="12.75">
      <c r="A26" s="8" t="s">
        <v>90</v>
      </c>
      <c r="B26" s="28">
        <v>44297</v>
      </c>
      <c r="D26" s="32">
        <v>1839</v>
      </c>
    </row>
    <row r="27" spans="1:4" ht="12.75">
      <c r="A27" s="8" t="s">
        <v>33</v>
      </c>
      <c r="B27" s="28">
        <v>2147</v>
      </c>
      <c r="D27" s="32">
        <v>0</v>
      </c>
    </row>
    <row r="28" spans="1:4" ht="12.75">
      <c r="A28" s="8" t="s">
        <v>89</v>
      </c>
      <c r="B28" s="28">
        <v>3184</v>
      </c>
      <c r="D28" s="32">
        <v>0</v>
      </c>
    </row>
    <row r="29" spans="1:4" ht="12.75">
      <c r="A29" s="8" t="s">
        <v>34</v>
      </c>
      <c r="B29" s="28">
        <v>1265</v>
      </c>
      <c r="D29" s="32">
        <v>0</v>
      </c>
    </row>
    <row r="30" spans="1:4" ht="13.5" thickBot="1">
      <c r="A30" s="8" t="s">
        <v>109</v>
      </c>
      <c r="B30" s="28">
        <v>1905</v>
      </c>
      <c r="D30" s="32"/>
    </row>
    <row r="31" spans="1:4" ht="13.5" thickBot="1">
      <c r="A31" s="8"/>
      <c r="B31" s="30">
        <f>SUM(B26:B30)</f>
        <v>52798</v>
      </c>
      <c r="D31" s="33">
        <f>SUM(D26:D29)</f>
        <v>1839</v>
      </c>
    </row>
    <row r="32" ht="8.25" customHeight="1">
      <c r="A32" s="8"/>
    </row>
    <row r="33" spans="1:4" ht="12.75">
      <c r="A33" s="10" t="s">
        <v>93</v>
      </c>
      <c r="B33" s="7">
        <f>+B22-B31</f>
        <v>41581</v>
      </c>
      <c r="D33" s="7">
        <f>+D22-D31</f>
        <v>-1829</v>
      </c>
    </row>
    <row r="34" ht="8.25" customHeight="1" thickBot="1">
      <c r="A34" s="10"/>
    </row>
    <row r="35" spans="1:4" ht="13.5" thickBot="1">
      <c r="A35" s="8"/>
      <c r="B35" s="11">
        <f>+B15+B33</f>
        <v>139633</v>
      </c>
      <c r="D35" s="11">
        <f>+D15+D33</f>
        <v>-76</v>
      </c>
    </row>
    <row r="36" ht="12.75">
      <c r="A36" s="8"/>
    </row>
    <row r="37" ht="12.75">
      <c r="A37" s="10" t="s">
        <v>35</v>
      </c>
    </row>
    <row r="38" ht="6" customHeight="1">
      <c r="A38" s="8"/>
    </row>
    <row r="39" spans="1:4" ht="12.75">
      <c r="A39" s="8" t="s">
        <v>36</v>
      </c>
      <c r="B39" s="7">
        <v>95250</v>
      </c>
      <c r="D39" s="3">
        <v>10</v>
      </c>
    </row>
    <row r="40" spans="1:4" ht="13.5" thickBot="1">
      <c r="A40" s="8" t="s">
        <v>37</v>
      </c>
      <c r="B40" s="9">
        <v>12372</v>
      </c>
      <c r="D40" s="4">
        <v>-86</v>
      </c>
    </row>
    <row r="41" spans="1:4" ht="12.75">
      <c r="A41" s="8" t="s">
        <v>38</v>
      </c>
      <c r="B41" s="7">
        <f>SUM(B39:B40)</f>
        <v>107622</v>
      </c>
      <c r="D41" s="3">
        <f>SUM(D39:D40)</f>
        <v>-76</v>
      </c>
    </row>
    <row r="42" spans="1:4" ht="12.75">
      <c r="A42" s="8" t="s">
        <v>39</v>
      </c>
      <c r="B42" s="7">
        <v>0</v>
      </c>
      <c r="D42" s="3">
        <v>0</v>
      </c>
    </row>
    <row r="43" ht="12.75">
      <c r="A43" s="8"/>
    </row>
    <row r="44" ht="13.5" thickBot="1">
      <c r="A44" s="10" t="s">
        <v>100</v>
      </c>
    </row>
    <row r="45" spans="1:4" ht="12.75">
      <c r="A45" s="8" t="s">
        <v>40</v>
      </c>
      <c r="B45" s="27">
        <v>18500</v>
      </c>
      <c r="D45" s="31">
        <v>0</v>
      </c>
    </row>
    <row r="46" spans="1:4" ht="12.75">
      <c r="A46" s="8" t="s">
        <v>41</v>
      </c>
      <c r="B46" s="28">
        <v>10000</v>
      </c>
      <c r="D46" s="32">
        <v>0</v>
      </c>
    </row>
    <row r="47" spans="1:4" ht="12.75">
      <c r="A47" s="8" t="s">
        <v>33</v>
      </c>
      <c r="B47" s="28">
        <v>1986</v>
      </c>
      <c r="D47" s="32"/>
    </row>
    <row r="48" spans="1:4" ht="13.5" thickBot="1">
      <c r="A48" s="8" t="s">
        <v>116</v>
      </c>
      <c r="B48" s="29">
        <v>1525</v>
      </c>
      <c r="D48" s="34">
        <v>0</v>
      </c>
    </row>
    <row r="49" spans="1:4" ht="13.5" thickBot="1">
      <c r="A49" s="8"/>
      <c r="B49" s="7">
        <f>SUM(B45:B48)</f>
        <v>32011</v>
      </c>
      <c r="D49" s="3">
        <f>SUM(D45:D48)</f>
        <v>0</v>
      </c>
    </row>
    <row r="50" spans="2:4" ht="13.5" thickBot="1">
      <c r="B50" s="11">
        <f>+B41+B49</f>
        <v>139633</v>
      </c>
      <c r="D50" s="11">
        <f>+D41+D49</f>
        <v>-76</v>
      </c>
    </row>
    <row r="52" spans="1:4" ht="16.5" thickBot="1">
      <c r="A52" s="1" t="s">
        <v>92</v>
      </c>
      <c r="B52" s="22">
        <v>35.43</v>
      </c>
      <c r="D52" s="4">
        <v>0</v>
      </c>
    </row>
  </sheetData>
  <mergeCells count="3">
    <mergeCell ref="A1:E1"/>
    <mergeCell ref="A2:E2"/>
    <mergeCell ref="A3:E3"/>
  </mergeCells>
  <printOptions/>
  <pageMargins left="0.75" right="0.24" top="0.56" bottom="0.52" header="0.4" footer="0.2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0" sqref="A20"/>
    </sheetView>
  </sheetViews>
  <sheetFormatPr defaultColWidth="9.140625" defaultRowHeight="12.75"/>
  <cols>
    <col min="1" max="1" width="19.7109375" style="0" customWidth="1"/>
    <col min="2" max="2" width="15.8515625" style="3" customWidth="1"/>
    <col min="3" max="3" width="1.8515625" style="3" customWidth="1"/>
    <col min="4" max="4" width="20.421875" style="3" customWidth="1"/>
    <col min="5" max="5" width="1.8515625" style="3" customWidth="1"/>
    <col min="6" max="6" width="16.421875" style="3" customWidth="1"/>
    <col min="7" max="7" width="1.8515625" style="3" customWidth="1"/>
    <col min="8" max="8" width="10.421875" style="3" customWidth="1"/>
  </cols>
  <sheetData>
    <row r="1" spans="1:9" ht="15.75">
      <c r="A1" s="40" t="s">
        <v>88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82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0" t="s">
        <v>107</v>
      </c>
      <c r="B3" s="40"/>
      <c r="C3" s="40"/>
      <c r="D3" s="40"/>
      <c r="E3" s="40"/>
      <c r="F3" s="40"/>
      <c r="G3" s="40"/>
      <c r="H3" s="40"/>
      <c r="I3" s="40"/>
    </row>
    <row r="5" spans="4:6" ht="13.5" thickBot="1">
      <c r="D5" s="14" t="s">
        <v>77</v>
      </c>
      <c r="F5" s="14" t="s">
        <v>78</v>
      </c>
    </row>
    <row r="6" ht="6" customHeight="1"/>
    <row r="7" spans="2:6" ht="12.75">
      <c r="B7" s="13" t="s">
        <v>72</v>
      </c>
      <c r="D7" s="35" t="s">
        <v>73</v>
      </c>
      <c r="F7" s="13" t="s">
        <v>75</v>
      </c>
    </row>
    <row r="8" spans="2:8" ht="12.75">
      <c r="B8" s="13" t="s">
        <v>73</v>
      </c>
      <c r="D8" s="13" t="s">
        <v>74</v>
      </c>
      <c r="F8" s="13" t="s">
        <v>76</v>
      </c>
      <c r="H8" s="13" t="s">
        <v>79</v>
      </c>
    </row>
    <row r="9" spans="2:8" ht="12.75">
      <c r="B9" s="13" t="s">
        <v>8</v>
      </c>
      <c r="D9" s="13" t="s">
        <v>8</v>
      </c>
      <c r="F9" s="13" t="s">
        <v>8</v>
      </c>
      <c r="H9" s="13" t="s">
        <v>8</v>
      </c>
    </row>
    <row r="12" spans="1:8" ht="12.75">
      <c r="A12" t="s">
        <v>80</v>
      </c>
      <c r="B12" s="3">
        <v>10</v>
      </c>
      <c r="D12" s="3">
        <v>0</v>
      </c>
      <c r="F12" s="3">
        <v>-86</v>
      </c>
      <c r="H12" s="3">
        <f aca="true" t="shared" si="0" ref="H12:H17">SUM(B12:F12)</f>
        <v>-76</v>
      </c>
    </row>
    <row r="13" spans="1:8" ht="12.75">
      <c r="A13" t="s">
        <v>86</v>
      </c>
      <c r="B13" s="3">
        <v>95240</v>
      </c>
      <c r="D13" s="3">
        <v>0</v>
      </c>
      <c r="F13" s="3">
        <v>0</v>
      </c>
      <c r="H13" s="3">
        <f t="shared" si="0"/>
        <v>95240</v>
      </c>
    </row>
    <row r="14" spans="1:8" ht="12.75">
      <c r="A14" t="s">
        <v>96</v>
      </c>
      <c r="B14" s="3">
        <v>0</v>
      </c>
      <c r="D14" s="3">
        <v>7200</v>
      </c>
      <c r="F14" s="3">
        <v>0</v>
      </c>
      <c r="H14" s="3">
        <f t="shared" si="0"/>
        <v>7200</v>
      </c>
    </row>
    <row r="15" spans="1:8" ht="12.75">
      <c r="A15" t="s">
        <v>97</v>
      </c>
      <c r="B15" s="3">
        <v>0</v>
      </c>
      <c r="D15" s="3">
        <v>-3174</v>
      </c>
      <c r="F15" s="3">
        <v>0</v>
      </c>
      <c r="H15" s="3">
        <f t="shared" si="0"/>
        <v>-3174</v>
      </c>
    </row>
    <row r="16" spans="1:8" ht="12.75">
      <c r="A16" t="s">
        <v>81</v>
      </c>
      <c r="B16" s="3">
        <v>0</v>
      </c>
      <c r="D16" s="3">
        <v>0</v>
      </c>
      <c r="F16" s="3">
        <v>10337</v>
      </c>
      <c r="H16" s="3">
        <f t="shared" si="0"/>
        <v>10337</v>
      </c>
    </row>
    <row r="17" spans="1:8" ht="12.75">
      <c r="A17" t="s">
        <v>110</v>
      </c>
      <c r="B17" s="3">
        <v>0</v>
      </c>
      <c r="D17" s="3">
        <v>0</v>
      </c>
      <c r="F17" s="3">
        <v>-1905</v>
      </c>
      <c r="H17" s="3">
        <f t="shared" si="0"/>
        <v>-1905</v>
      </c>
    </row>
    <row r="19" spans="1:8" ht="13.5" thickBot="1">
      <c r="A19" t="s">
        <v>114</v>
      </c>
      <c r="B19" s="15">
        <f>SUM(B12:B18)</f>
        <v>95250</v>
      </c>
      <c r="C19" s="15"/>
      <c r="D19" s="15">
        <f>SUM(D12:D18)</f>
        <v>4026</v>
      </c>
      <c r="E19" s="15"/>
      <c r="F19" s="15">
        <f>SUM(F12:F18)</f>
        <v>8346</v>
      </c>
      <c r="G19" s="15"/>
      <c r="H19" s="15">
        <f>SUM(H12:H18)</f>
        <v>107622</v>
      </c>
    </row>
  </sheetData>
  <mergeCells count="3">
    <mergeCell ref="A1:I1"/>
    <mergeCell ref="A2:I2"/>
    <mergeCell ref="A3:I3"/>
  </mergeCells>
  <printOptions/>
  <pageMargins left="0.75" right="0.24" top="1" bottom="1" header="0.5" footer="0.5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46">
      <selection activeCell="A62" sqref="A62"/>
    </sheetView>
  </sheetViews>
  <sheetFormatPr defaultColWidth="9.140625" defaultRowHeight="12.75"/>
  <cols>
    <col min="1" max="1" width="58.28125" style="8" customWidth="1"/>
    <col min="2" max="2" width="16.00390625" style="0" customWidth="1"/>
  </cols>
  <sheetData>
    <row r="1" spans="1:3" ht="15.75">
      <c r="A1" s="40" t="s">
        <v>88</v>
      </c>
      <c r="B1" s="40"/>
      <c r="C1" s="40"/>
    </row>
    <row r="2" spans="1:3" ht="15.75">
      <c r="A2" s="40" t="s">
        <v>71</v>
      </c>
      <c r="B2" s="40"/>
      <c r="C2" s="40"/>
    </row>
    <row r="3" spans="1:3" ht="15.75">
      <c r="A3" s="40" t="s">
        <v>107</v>
      </c>
      <c r="B3" s="40"/>
      <c r="C3" s="40"/>
    </row>
    <row r="6" ht="12.75">
      <c r="B6" s="12" t="s">
        <v>42</v>
      </c>
    </row>
    <row r="7" ht="12.75">
      <c r="B7" s="12" t="s">
        <v>43</v>
      </c>
    </row>
    <row r="8" ht="12.75">
      <c r="B8" s="12" t="s">
        <v>111</v>
      </c>
    </row>
    <row r="9" ht="12.75">
      <c r="B9" s="12" t="s">
        <v>8</v>
      </c>
    </row>
    <row r="10" ht="12.75">
      <c r="A10" s="10" t="s">
        <v>44</v>
      </c>
    </row>
    <row r="11" ht="6" customHeight="1"/>
    <row r="12" spans="1:2" ht="12.75">
      <c r="A12" s="8" t="s">
        <v>45</v>
      </c>
      <c r="B12" s="16">
        <v>18794</v>
      </c>
    </row>
    <row r="13" ht="12.75">
      <c r="B13" s="16"/>
    </row>
    <row r="14" spans="1:2" ht="12.75">
      <c r="A14" s="8" t="s">
        <v>46</v>
      </c>
      <c r="B14" s="16"/>
    </row>
    <row r="15" ht="6" customHeight="1">
      <c r="B15" s="16"/>
    </row>
    <row r="16" spans="1:2" ht="12.75">
      <c r="A16" s="8" t="s">
        <v>47</v>
      </c>
      <c r="B16" s="16">
        <v>2285</v>
      </c>
    </row>
    <row r="17" spans="1:2" ht="12.75">
      <c r="A17" s="8" t="s">
        <v>48</v>
      </c>
      <c r="B17" s="16">
        <v>2044</v>
      </c>
    </row>
    <row r="18" spans="1:2" ht="12.75">
      <c r="A18" s="8" t="s">
        <v>49</v>
      </c>
      <c r="B18" s="16">
        <v>598</v>
      </c>
    </row>
    <row r="19" spans="1:2" ht="12.75">
      <c r="A19" s="8" t="s">
        <v>50</v>
      </c>
      <c r="B19" s="16">
        <v>-19</v>
      </c>
    </row>
    <row r="20" spans="1:2" ht="12.75">
      <c r="A20" s="8" t="s">
        <v>51</v>
      </c>
      <c r="B20" s="16">
        <v>-2750</v>
      </c>
    </row>
    <row r="21" spans="1:2" ht="13.5" thickBot="1">
      <c r="A21" s="8" t="s">
        <v>102</v>
      </c>
      <c r="B21" s="17">
        <v>18</v>
      </c>
    </row>
    <row r="22" spans="1:2" ht="12.75">
      <c r="A22" s="8" t="s">
        <v>52</v>
      </c>
      <c r="B22" s="16">
        <f>SUM(B12:B21)</f>
        <v>20970</v>
      </c>
    </row>
    <row r="23" ht="8.25" customHeight="1">
      <c r="B23" s="16"/>
    </row>
    <row r="24" spans="1:2" ht="13.5" thickBot="1">
      <c r="A24" s="8" t="s">
        <v>53</v>
      </c>
      <c r="B24" s="16"/>
    </row>
    <row r="25" spans="1:2" ht="12.75">
      <c r="A25" s="8" t="s">
        <v>54</v>
      </c>
      <c r="B25" s="36">
        <v>-30743</v>
      </c>
    </row>
    <row r="26" spans="1:2" ht="13.5" thickBot="1">
      <c r="A26" s="8" t="s">
        <v>55</v>
      </c>
      <c r="B26" s="37">
        <v>19812</v>
      </c>
    </row>
    <row r="27" spans="1:2" ht="12.75">
      <c r="A27" s="8" t="s">
        <v>56</v>
      </c>
      <c r="B27" s="16">
        <f>SUM(B22:B26)</f>
        <v>10039</v>
      </c>
    </row>
    <row r="28" ht="8.25" customHeight="1" thickBot="1">
      <c r="B28" s="16"/>
    </row>
    <row r="29" spans="1:2" ht="13.5" customHeight="1">
      <c r="A29" s="8" t="s">
        <v>95</v>
      </c>
      <c r="B29" s="36">
        <v>-1421</v>
      </c>
    </row>
    <row r="30" spans="1:2" ht="13.5" thickBot="1">
      <c r="A30" s="8" t="s">
        <v>57</v>
      </c>
      <c r="B30" s="37">
        <v>-5331</v>
      </c>
    </row>
    <row r="31" spans="1:2" ht="12.75">
      <c r="A31" s="8" t="s">
        <v>58</v>
      </c>
      <c r="B31" s="16">
        <f>SUM(B27:B30)</f>
        <v>3287</v>
      </c>
    </row>
    <row r="32" ht="8.25" customHeight="1">
      <c r="B32" s="16"/>
    </row>
    <row r="33" spans="1:2" ht="12.75">
      <c r="A33" s="10" t="s">
        <v>59</v>
      </c>
      <c r="B33" s="16"/>
    </row>
    <row r="34" ht="6" customHeight="1" thickBot="1">
      <c r="B34" s="16"/>
    </row>
    <row r="35" spans="1:2" ht="12.75">
      <c r="A35" s="8" t="s">
        <v>60</v>
      </c>
      <c r="B35" s="36">
        <f>12315-6</f>
        <v>12309</v>
      </c>
    </row>
    <row r="36" spans="1:2" ht="12.75">
      <c r="A36" s="8" t="s">
        <v>61</v>
      </c>
      <c r="B36" s="38">
        <v>19</v>
      </c>
    </row>
    <row r="37" spans="1:2" ht="12.75">
      <c r="A37" s="8" t="s">
        <v>62</v>
      </c>
      <c r="B37" s="38">
        <f>-4913+3588</f>
        <v>-1325</v>
      </c>
    </row>
    <row r="38" spans="1:2" ht="12.75">
      <c r="A38" s="8" t="s">
        <v>98</v>
      </c>
      <c r="B38" s="38">
        <v>7200</v>
      </c>
    </row>
    <row r="39" spans="1:2" ht="13.5" thickBot="1">
      <c r="A39" s="8" t="s">
        <v>117</v>
      </c>
      <c r="B39" s="37">
        <v>-7000</v>
      </c>
    </row>
    <row r="40" spans="1:2" ht="13.5" thickBot="1">
      <c r="A40" s="8" t="s">
        <v>99</v>
      </c>
      <c r="B40" s="18">
        <f>SUM(B35:B39)</f>
        <v>11203</v>
      </c>
    </row>
    <row r="41" ht="12.75">
      <c r="B41" s="16">
        <f>+B31+B40</f>
        <v>14490</v>
      </c>
    </row>
    <row r="42" ht="8.25" customHeight="1">
      <c r="B42" s="16"/>
    </row>
    <row r="43" spans="1:2" ht="12.75">
      <c r="A43" s="10" t="s">
        <v>63</v>
      </c>
      <c r="B43" s="16"/>
    </row>
    <row r="44" ht="6" customHeight="1" thickBot="1">
      <c r="B44" s="16"/>
    </row>
    <row r="45" spans="1:2" ht="12.75">
      <c r="A45" s="8" t="s">
        <v>64</v>
      </c>
      <c r="B45" s="36">
        <v>-1158</v>
      </c>
    </row>
    <row r="46" spans="1:2" ht="12.75">
      <c r="A46" s="8" t="s">
        <v>65</v>
      </c>
      <c r="B46" s="38">
        <v>-267</v>
      </c>
    </row>
    <row r="47" spans="1:2" ht="12.75">
      <c r="A47" s="8" t="s">
        <v>66</v>
      </c>
      <c r="B47" s="38">
        <v>131</v>
      </c>
    </row>
    <row r="48" spans="1:2" ht="13.5" thickBot="1">
      <c r="A48" s="8" t="s">
        <v>67</v>
      </c>
      <c r="B48" s="37">
        <v>-1808</v>
      </c>
    </row>
    <row r="49" spans="1:2" ht="13.5" thickBot="1">
      <c r="A49" s="8" t="s">
        <v>101</v>
      </c>
      <c r="B49" s="18">
        <f>SUM(B45:B48)</f>
        <v>-3102</v>
      </c>
    </row>
    <row r="50" ht="12.75">
      <c r="B50" s="16"/>
    </row>
    <row r="51" spans="1:2" ht="12.75">
      <c r="A51" s="8" t="s">
        <v>68</v>
      </c>
      <c r="B51" s="16">
        <f>+B41+B49</f>
        <v>11388</v>
      </c>
    </row>
    <row r="52" spans="1:2" ht="13.5" thickBot="1">
      <c r="A52" s="8" t="s">
        <v>69</v>
      </c>
      <c r="B52" s="17">
        <v>10</v>
      </c>
    </row>
    <row r="53" spans="1:2" ht="13.5" thickBot="1">
      <c r="A53" s="8" t="s">
        <v>70</v>
      </c>
      <c r="B53" s="18">
        <f>SUM(B51:B52)</f>
        <v>11398</v>
      </c>
    </row>
    <row r="57" ht="12.75">
      <c r="A57" s="19" t="s">
        <v>83</v>
      </c>
    </row>
    <row r="58" spans="1:2" ht="12.75">
      <c r="A58" s="8" t="s">
        <v>84</v>
      </c>
      <c r="B58" s="3">
        <f>+'BS'!B21</f>
        <v>3394</v>
      </c>
    </row>
    <row r="59" spans="1:2" ht="13.5" thickBot="1">
      <c r="A59" s="8" t="s">
        <v>85</v>
      </c>
      <c r="B59" s="4">
        <f>+'BS'!B20</f>
        <v>16575</v>
      </c>
    </row>
    <row r="60" spans="1:2" ht="12.75">
      <c r="A60"/>
      <c r="B60" s="20">
        <f>SUM(B58:B59)</f>
        <v>19969</v>
      </c>
    </row>
    <row r="61" spans="1:2" ht="12.75">
      <c r="A61" s="8" t="s">
        <v>120</v>
      </c>
      <c r="B61" s="20">
        <v>-1184</v>
      </c>
    </row>
    <row r="62" spans="1:2" ht="13.5" thickBot="1">
      <c r="A62" s="8" t="s">
        <v>105</v>
      </c>
      <c r="B62" s="4">
        <v>-7387</v>
      </c>
    </row>
    <row r="63" spans="1:2" ht="13.5" thickBot="1">
      <c r="A63" s="8" t="s">
        <v>87</v>
      </c>
      <c r="B63" s="21">
        <f>SUM(B60:B62)</f>
        <v>11398</v>
      </c>
    </row>
  </sheetData>
  <mergeCells count="3">
    <mergeCell ref="A1:C1"/>
    <mergeCell ref="A2:C2"/>
    <mergeCell ref="A3:C3"/>
  </mergeCells>
  <printOptions/>
  <pageMargins left="0.75" right="0.75" top="0.39" bottom="0.56" header="0.24" footer="0.28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CREST BUILDER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 BUILDER SDN BHD</dc:creator>
  <cp:keywords/>
  <dc:description/>
  <cp:lastModifiedBy>CREST BUILDER SDN BHD</cp:lastModifiedBy>
  <cp:lastPrinted>2003-11-11T08:09:52Z</cp:lastPrinted>
  <dcterms:created xsi:type="dcterms:W3CDTF">2003-06-03T04:45:37Z</dcterms:created>
  <dcterms:modified xsi:type="dcterms:W3CDTF">2003-11-11T08:10:45Z</dcterms:modified>
  <cp:category/>
  <cp:version/>
  <cp:contentType/>
  <cp:contentStatus/>
</cp:coreProperties>
</file>